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retairetresorier\Desktop\Barreau\AGA\AGA 2026\"/>
    </mc:Choice>
  </mc:AlternateContent>
  <xr:revisionPtr revIDLastSave="0" documentId="13_ncr:1_{CE348BE8-1F5D-49DE-A134-36AD82AE276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udget prévisionnel 2026-2027" sheetId="1" r:id="rId1"/>
  </sheets>
  <definedNames>
    <definedName name="_xlnm.Print_Area" localSheetId="0">'Budget prévisionnel 2026-2027'!$A$1:$G$52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7" i="1"/>
  <c r="F41" i="1"/>
  <c r="F28" i="1"/>
  <c r="F44" i="1"/>
  <c r="F51" i="1"/>
  <c r="F50" i="1"/>
  <c r="F49" i="1"/>
  <c r="F10" i="1"/>
  <c r="G10" i="1" s="1"/>
  <c r="F14" i="1" l="1"/>
  <c r="F5" i="1" s="1"/>
  <c r="G38" i="1"/>
  <c r="F31" i="1"/>
  <c r="G39" i="1"/>
  <c r="G7" i="1"/>
  <c r="G44" i="1"/>
  <c r="G45" i="1"/>
  <c r="G46" i="1"/>
  <c r="G47" i="1"/>
  <c r="G48" i="1"/>
  <c r="G49" i="1"/>
  <c r="G50" i="1"/>
  <c r="G51" i="1"/>
  <c r="G52" i="1"/>
  <c r="G43" i="1"/>
  <c r="G31" i="1"/>
  <c r="G32" i="1"/>
  <c r="G34" i="1"/>
  <c r="G35" i="1"/>
  <c r="G36" i="1"/>
  <c r="G37" i="1"/>
  <c r="G30" i="1"/>
  <c r="G18" i="1"/>
  <c r="G19" i="1"/>
  <c r="G20" i="1"/>
  <c r="G21" i="1"/>
  <c r="G22" i="1"/>
  <c r="G23" i="1"/>
  <c r="G24" i="1"/>
  <c r="G25" i="1"/>
  <c r="G26" i="1"/>
  <c r="G16" i="1" l="1"/>
  <c r="G28" i="1"/>
  <c r="G41" i="1"/>
  <c r="G14" i="1" l="1"/>
  <c r="G5" i="1" s="1"/>
</calcChain>
</file>

<file path=xl/sharedStrings.xml><?xml version="1.0" encoding="utf-8"?>
<sst xmlns="http://schemas.openxmlformats.org/spreadsheetml/2006/main" count="43" uniqueCount="43">
  <si>
    <t>Résultat net</t>
  </si>
  <si>
    <t>Cotisations des membres (net)</t>
  </si>
  <si>
    <t>Revenus de commandites (non liés à une activité)</t>
  </si>
  <si>
    <t>Dépenses</t>
  </si>
  <si>
    <t>Représentation et reconnaissance</t>
  </si>
  <si>
    <t>Site web</t>
  </si>
  <si>
    <t>Participation aux rentrées judiciaires</t>
  </si>
  <si>
    <t>Cadeau, photo et don du bâtonnier</t>
  </si>
  <si>
    <t>Dîner des bâtonniers</t>
  </si>
  <si>
    <t>Représentation externe</t>
  </si>
  <si>
    <t>Cotisation ABP</t>
  </si>
  <si>
    <t>Appui à la relève</t>
  </si>
  <si>
    <t>Projets destinés au public</t>
  </si>
  <si>
    <t>Activité de remerciement des bénévoles</t>
  </si>
  <si>
    <t>Services aux membres</t>
  </si>
  <si>
    <t>Permanence (net)</t>
  </si>
  <si>
    <t>Loyer (salon avocat)</t>
  </si>
  <si>
    <t>Assemblée générale annuelle (net)</t>
  </si>
  <si>
    <t>Rentrée judiciaire (net)</t>
  </si>
  <si>
    <t>Activités de réseautage (net)</t>
  </si>
  <si>
    <t>Soutien aux associations</t>
  </si>
  <si>
    <t>Frais de fonctionnement</t>
  </si>
  <si>
    <t>Assurances</t>
  </si>
  <si>
    <t>Honoraires professionnels</t>
  </si>
  <si>
    <t>Informatique et audio-visuel</t>
  </si>
  <si>
    <t>Frais du Conseil</t>
  </si>
  <si>
    <t>Fournitures</t>
  </si>
  <si>
    <t>Frais bancaires</t>
  </si>
  <si>
    <t>Allocation du bâtonnier</t>
  </si>
  <si>
    <t>Allocation du premier conseiller</t>
  </si>
  <si>
    <t>Allocation du secrétaire-trésorier</t>
  </si>
  <si>
    <t>Administration et déplacements</t>
  </si>
  <si>
    <t xml:space="preserve">Intérêts générés (2% x 400 000$) </t>
  </si>
  <si>
    <t>Colloque (net)</t>
  </si>
  <si>
    <t>Revenus</t>
  </si>
  <si>
    <t>BUDGET PRÉVISIONNEL</t>
  </si>
  <si>
    <t>Location de casiers</t>
  </si>
  <si>
    <t>Soutien aux comités</t>
  </si>
  <si>
    <t>Formations (net)</t>
  </si>
  <si>
    <t>2026-2027</t>
  </si>
  <si>
    <t>Congrès du Barreau de l'Outaouais(net)</t>
  </si>
  <si>
    <r>
      <t>LE BARREAU DE L'OUTAOUAIS</t>
    </r>
    <r>
      <rPr>
        <b/>
        <u/>
        <sz val="11"/>
        <color rgb="FFFF0000"/>
        <rFont val="Aptos Narrow"/>
        <family val="2"/>
        <scheme val="minor"/>
      </rPr>
      <t xml:space="preserve"> (version corrigée)</t>
    </r>
  </si>
  <si>
    <t>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</si>
</sst>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64" fontId="0" fillId="0" borderId="0" xfId="0" applyNumberFormat="1" applyAlignment="1">
      <alignment horizontal="right"/>
    </xf>
    <xf numFmtId="0" fontId="18" fillId="0" borderId="0" xfId="0" applyFont="1"/>
    <xf numFmtId="0" fontId="0" fillId="33" borderId="0" xfId="0" applyFill="1"/>
    <xf numFmtId="0" fontId="19" fillId="33" borderId="0" xfId="0" applyFont="1" applyFill="1"/>
    <xf numFmtId="164" fontId="16" fillId="33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right"/>
    </xf>
    <xf numFmtId="0" fontId="20" fillId="0" borderId="0" xfId="0" applyFont="1"/>
    <xf numFmtId="164" fontId="21" fillId="0" borderId="0" xfId="0" applyNumberFormat="1" applyFont="1" applyAlignment="1">
      <alignment horizontal="righ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workbookViewId="0">
      <selection activeCell="I20" sqref="I20"/>
    </sheetView>
  </sheetViews>
  <sheetFormatPr baseColWidth="10" defaultRowHeight="14.4" x14ac:dyDescent="0.3"/>
  <cols>
    <col min="1" max="1" width="10.6640625" customWidth="1"/>
    <col min="5" max="5" width="9.77734375" customWidth="1"/>
    <col min="6" max="7" width="15.77734375" style="1" customWidth="1"/>
    <col min="9" max="9" width="38" customWidth="1"/>
    <col min="11" max="11" width="43.6640625" customWidth="1"/>
  </cols>
  <sheetData>
    <row r="1" spans="1:12" x14ac:dyDescent="0.3">
      <c r="A1" s="2" t="s">
        <v>41</v>
      </c>
    </row>
    <row r="3" spans="1:12" x14ac:dyDescent="0.3">
      <c r="A3" s="4" t="s">
        <v>35</v>
      </c>
      <c r="B3" s="3"/>
      <c r="C3" s="3"/>
      <c r="D3" s="3"/>
      <c r="E3" s="3"/>
      <c r="F3" s="5" t="s">
        <v>39</v>
      </c>
      <c r="G3" s="5" t="s">
        <v>42</v>
      </c>
    </row>
    <row r="5" spans="1:12" s="2" customFormat="1" x14ac:dyDescent="0.3">
      <c r="A5" s="2" t="s">
        <v>0</v>
      </c>
      <c r="F5" s="8">
        <f>F7-F14</f>
        <v>-29389.899999999994</v>
      </c>
      <c r="G5" s="8">
        <f>G7-G14</f>
        <v>-36806.898000000016</v>
      </c>
    </row>
    <row r="7" spans="1:12" s="2" customFormat="1" x14ac:dyDescent="0.3">
      <c r="A7" s="2" t="s">
        <v>34</v>
      </c>
      <c r="F7" s="8">
        <f>SUM(F9:F12)</f>
        <v>199762.5</v>
      </c>
      <c r="G7" s="8">
        <f>SUM(G9:G12)</f>
        <v>199987.75</v>
      </c>
    </row>
    <row r="9" spans="1:12" x14ac:dyDescent="0.3">
      <c r="B9" t="s">
        <v>1</v>
      </c>
      <c r="F9" s="1">
        <v>185000</v>
      </c>
      <c r="G9" s="1">
        <v>185000</v>
      </c>
    </row>
    <row r="10" spans="1:12" x14ac:dyDescent="0.3">
      <c r="B10" t="s">
        <v>32</v>
      </c>
      <c r="F10" s="1">
        <f>300000*2.95%/12*9+250000*1.85%</f>
        <v>11262.5</v>
      </c>
      <c r="G10" s="1">
        <f t="shared" ref="G10" si="0">F10*102%</f>
        <v>11487.75</v>
      </c>
    </row>
    <row r="11" spans="1:12" x14ac:dyDescent="0.3">
      <c r="B11" t="s">
        <v>2</v>
      </c>
      <c r="F11" s="1">
        <v>0</v>
      </c>
      <c r="G11" s="1">
        <v>0</v>
      </c>
    </row>
    <row r="12" spans="1:12" x14ac:dyDescent="0.3">
      <c r="B12" t="s">
        <v>36</v>
      </c>
      <c r="F12" s="1">
        <v>3500</v>
      </c>
      <c r="G12" s="1">
        <v>3500</v>
      </c>
    </row>
    <row r="14" spans="1:12" s="2" customFormat="1" x14ac:dyDescent="0.3">
      <c r="A14" s="2" t="s">
        <v>3</v>
      </c>
      <c r="F14" s="8">
        <f>F16+F28+F41</f>
        <v>229152.4</v>
      </c>
      <c r="G14" s="8">
        <f>G16+G28+G41</f>
        <v>236794.64800000002</v>
      </c>
    </row>
    <row r="16" spans="1:12" s="2" customFormat="1" x14ac:dyDescent="0.3">
      <c r="B16" s="2" t="s">
        <v>4</v>
      </c>
      <c r="F16" s="8">
        <f>SUM(F18:F26)</f>
        <v>51929</v>
      </c>
      <c r="G16" s="8">
        <f>SUM(G18:G26)</f>
        <v>52967.580000000009</v>
      </c>
      <c r="L16"/>
    </row>
    <row r="18" spans="2:7" x14ac:dyDescent="0.3">
      <c r="C18" t="s">
        <v>5</v>
      </c>
      <c r="F18" s="1">
        <v>1224</v>
      </c>
      <c r="G18" s="1">
        <f t="shared" ref="G18:G26" si="1">F18*102%</f>
        <v>1248.48</v>
      </c>
    </row>
    <row r="19" spans="2:7" x14ac:dyDescent="0.3">
      <c r="C19" t="s">
        <v>6</v>
      </c>
      <c r="F19" s="1">
        <v>9180</v>
      </c>
      <c r="G19" s="1">
        <f t="shared" si="1"/>
        <v>9363.6</v>
      </c>
    </row>
    <row r="20" spans="2:7" x14ac:dyDescent="0.3">
      <c r="C20" t="s">
        <v>7</v>
      </c>
      <c r="F20" s="1">
        <v>2805</v>
      </c>
      <c r="G20" s="1">
        <f t="shared" si="1"/>
        <v>2861.1</v>
      </c>
    </row>
    <row r="21" spans="2:7" x14ac:dyDescent="0.3">
      <c r="C21" t="s">
        <v>8</v>
      </c>
      <c r="F21" s="1">
        <v>3060</v>
      </c>
      <c r="G21" s="1">
        <f t="shared" si="1"/>
        <v>3121.2000000000003</v>
      </c>
    </row>
    <row r="22" spans="2:7" x14ac:dyDescent="0.3">
      <c r="C22" t="s">
        <v>9</v>
      </c>
      <c r="F22" s="1">
        <v>2000</v>
      </c>
      <c r="G22" s="1">
        <f t="shared" si="1"/>
        <v>2040</v>
      </c>
    </row>
    <row r="23" spans="2:7" x14ac:dyDescent="0.3">
      <c r="C23" t="s">
        <v>10</v>
      </c>
      <c r="F23" s="6">
        <v>17340</v>
      </c>
      <c r="G23" s="1">
        <f t="shared" si="1"/>
        <v>17686.8</v>
      </c>
    </row>
    <row r="24" spans="2:7" x14ac:dyDescent="0.3">
      <c r="C24" t="s">
        <v>11</v>
      </c>
      <c r="F24" s="1">
        <v>8160</v>
      </c>
      <c r="G24" s="1">
        <f t="shared" si="1"/>
        <v>8323.2000000000007</v>
      </c>
    </row>
    <row r="25" spans="2:7" x14ac:dyDescent="0.3">
      <c r="C25" t="s">
        <v>12</v>
      </c>
      <c r="F25" s="1">
        <v>7140</v>
      </c>
      <c r="G25" s="1">
        <f t="shared" si="1"/>
        <v>7282.8</v>
      </c>
    </row>
    <row r="26" spans="2:7" x14ac:dyDescent="0.3">
      <c r="C26" t="s">
        <v>13</v>
      </c>
      <c r="F26" s="1">
        <v>1020</v>
      </c>
      <c r="G26" s="1">
        <f t="shared" si="1"/>
        <v>1040.4000000000001</v>
      </c>
    </row>
    <row r="28" spans="2:7" s="2" customFormat="1" x14ac:dyDescent="0.3">
      <c r="B28" s="2" t="s">
        <v>14</v>
      </c>
      <c r="F28" s="8">
        <f>SUM(F30:F39)</f>
        <v>120614.39999999999</v>
      </c>
      <c r="G28" s="8">
        <f>SUM(G30:G39)</f>
        <v>126085.88800000001</v>
      </c>
    </row>
    <row r="30" spans="2:7" x14ac:dyDescent="0.3">
      <c r="C30" t="s">
        <v>15</v>
      </c>
      <c r="F30" s="6">
        <v>30000</v>
      </c>
      <c r="G30" s="1">
        <f>F30*102%</f>
        <v>30600</v>
      </c>
    </row>
    <row r="31" spans="2:7" x14ac:dyDescent="0.3">
      <c r="C31" t="s">
        <v>16</v>
      </c>
      <c r="F31" s="6">
        <f>24480*103%</f>
        <v>25214.400000000001</v>
      </c>
      <c r="G31" s="1">
        <f t="shared" ref="G31:G39" si="2">F31*102%</f>
        <v>25718.688000000002</v>
      </c>
    </row>
    <row r="32" spans="2:7" x14ac:dyDescent="0.3">
      <c r="C32" t="s">
        <v>17</v>
      </c>
      <c r="F32" s="1">
        <v>9180</v>
      </c>
      <c r="G32" s="1">
        <f t="shared" si="2"/>
        <v>9363.6</v>
      </c>
    </row>
    <row r="33" spans="2:7" x14ac:dyDescent="0.3">
      <c r="C33" t="s">
        <v>40</v>
      </c>
      <c r="F33" s="1">
        <v>12240</v>
      </c>
      <c r="G33" s="1">
        <v>15544</v>
      </c>
    </row>
    <row r="34" spans="2:7" x14ac:dyDescent="0.3">
      <c r="C34" t="s">
        <v>18</v>
      </c>
      <c r="F34" s="1">
        <v>5100</v>
      </c>
      <c r="G34" s="1">
        <f t="shared" si="2"/>
        <v>5202</v>
      </c>
    </row>
    <row r="35" spans="2:7" x14ac:dyDescent="0.3">
      <c r="C35" t="s">
        <v>38</v>
      </c>
      <c r="F35" s="1">
        <v>7140</v>
      </c>
      <c r="G35" s="1">
        <f t="shared" si="2"/>
        <v>7282.8</v>
      </c>
    </row>
    <row r="36" spans="2:7" x14ac:dyDescent="0.3">
      <c r="C36" t="s">
        <v>33</v>
      </c>
      <c r="F36" s="1">
        <v>5100</v>
      </c>
      <c r="G36" s="1">
        <f t="shared" si="2"/>
        <v>5202</v>
      </c>
    </row>
    <row r="37" spans="2:7" x14ac:dyDescent="0.3">
      <c r="C37" t="s">
        <v>19</v>
      </c>
      <c r="F37" s="1">
        <v>2040</v>
      </c>
      <c r="G37" s="1">
        <f t="shared" si="2"/>
        <v>2080.8000000000002</v>
      </c>
    </row>
    <row r="38" spans="2:7" x14ac:dyDescent="0.3">
      <c r="C38" t="s">
        <v>37</v>
      </c>
      <c r="F38" s="1">
        <v>4200</v>
      </c>
      <c r="G38" s="1">
        <f>F38*102%</f>
        <v>4284</v>
      </c>
    </row>
    <row r="39" spans="2:7" x14ac:dyDescent="0.3">
      <c r="C39" s="7" t="s">
        <v>20</v>
      </c>
      <c r="D39" s="7"/>
      <c r="E39" s="7"/>
      <c r="F39" s="6">
        <v>20400</v>
      </c>
      <c r="G39" s="1">
        <f t="shared" si="2"/>
        <v>20808</v>
      </c>
    </row>
    <row r="41" spans="2:7" s="2" customFormat="1" x14ac:dyDescent="0.3">
      <c r="B41" s="2" t="s">
        <v>21</v>
      </c>
      <c r="F41" s="8">
        <f>SUM(F43:F52)</f>
        <v>56609</v>
      </c>
      <c r="G41" s="8">
        <f>SUM(G43:G52)</f>
        <v>57741.18</v>
      </c>
    </row>
    <row r="43" spans="2:7" x14ac:dyDescent="0.3">
      <c r="C43" t="s">
        <v>22</v>
      </c>
      <c r="F43" s="6">
        <v>3500</v>
      </c>
      <c r="G43" s="1">
        <f>F43*102%</f>
        <v>3570</v>
      </c>
    </row>
    <row r="44" spans="2:7" x14ac:dyDescent="0.3">
      <c r="C44" t="s">
        <v>23</v>
      </c>
      <c r="F44" s="6">
        <f>13260+5000</f>
        <v>18260</v>
      </c>
      <c r="G44" s="1">
        <f t="shared" ref="G44:G52" si="3">F44*102%</f>
        <v>18625.2</v>
      </c>
    </row>
    <row r="45" spans="2:7" x14ac:dyDescent="0.3">
      <c r="C45" t="s">
        <v>24</v>
      </c>
      <c r="F45" s="1">
        <v>2040</v>
      </c>
      <c r="G45" s="1">
        <f t="shared" si="3"/>
        <v>2080.8000000000002</v>
      </c>
    </row>
    <row r="46" spans="2:7" x14ac:dyDescent="0.3">
      <c r="C46" t="s">
        <v>25</v>
      </c>
      <c r="F46" s="1">
        <v>7140</v>
      </c>
      <c r="G46" s="1">
        <f t="shared" si="3"/>
        <v>7282.8</v>
      </c>
    </row>
    <row r="47" spans="2:7" x14ac:dyDescent="0.3">
      <c r="C47" t="s">
        <v>26</v>
      </c>
      <c r="F47" s="1">
        <v>1020</v>
      </c>
      <c r="G47" s="1">
        <f t="shared" si="3"/>
        <v>1040.4000000000001</v>
      </c>
    </row>
    <row r="48" spans="2:7" x14ac:dyDescent="0.3">
      <c r="C48" t="s">
        <v>27</v>
      </c>
      <c r="F48" s="1">
        <v>459</v>
      </c>
      <c r="G48" s="1">
        <f t="shared" si="3"/>
        <v>468.18</v>
      </c>
    </row>
    <row r="49" spans="3:7" x14ac:dyDescent="0.3">
      <c r="C49" t="s">
        <v>28</v>
      </c>
      <c r="F49" s="6">
        <f>12000*103%</f>
        <v>12360</v>
      </c>
      <c r="G49" s="1">
        <f t="shared" si="3"/>
        <v>12607.2</v>
      </c>
    </row>
    <row r="50" spans="3:7" x14ac:dyDescent="0.3">
      <c r="C50" t="s">
        <v>29</v>
      </c>
      <c r="F50" s="6">
        <f>5000*103%</f>
        <v>5150</v>
      </c>
      <c r="G50" s="1">
        <f t="shared" si="3"/>
        <v>5253</v>
      </c>
    </row>
    <row r="51" spans="3:7" x14ac:dyDescent="0.3">
      <c r="C51" t="s">
        <v>30</v>
      </c>
      <c r="F51" s="6">
        <f>5000*103%</f>
        <v>5150</v>
      </c>
      <c r="G51" s="1">
        <f t="shared" si="3"/>
        <v>5253</v>
      </c>
    </row>
    <row r="52" spans="3:7" x14ac:dyDescent="0.3">
      <c r="C52" t="s">
        <v>31</v>
      </c>
      <c r="F52" s="1">
        <v>1530</v>
      </c>
      <c r="G52" s="1">
        <f t="shared" si="3"/>
        <v>1560.6000000000001</v>
      </c>
    </row>
  </sheetData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prévisionnel 2026-2027</vt:lpstr>
      <vt:lpstr>'Budget prévisionnel 2026-2027'!Zone_d_impression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secretaire tresorier</dc:creator>
  <cp:lastModifiedBy>secretaire tresorier</cp:lastModifiedBy>
  <cp:lastPrinted>2025-04-05T13:24:38Z</cp:lastPrinted>
  <dcterms:created xsi:type="dcterms:W3CDTF">2024-05-03T18:14:55Z</dcterms:created>
  <dcterms:modified xsi:type="dcterms:W3CDTF">2026-04-28T01:20:45Z</dcterms:modified>
</cp:coreProperties>
</file>